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6"/>
  <workbookPr/>
  <mc:AlternateContent xmlns:mc="http://schemas.openxmlformats.org/markup-compatibility/2006">
    <mc:Choice Requires="x15">
      <x15ac:absPath xmlns:x15ac="http://schemas.microsoft.com/office/spreadsheetml/2010/11/ac" url="/Users/plusinfinit_02/Desktop/"/>
    </mc:Choice>
  </mc:AlternateContent>
  <xr:revisionPtr revIDLastSave="0" documentId="8_{4A23D2AD-2A92-C844-B48A-5AE4CB3A4949}" xr6:coauthVersionLast="43" xr6:coauthVersionMax="43" xr10:uidLastSave="{00000000-0000-0000-0000-000000000000}"/>
  <bookViews>
    <workbookView xWindow="4840" yWindow="1660" windowWidth="27100" windowHeight="25520" xr2:uid="{00000000-000D-0000-FFFF-FFFF00000000}"/>
  </bookViews>
  <sheets>
    <sheet name="Price Structure Mode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3" l="1"/>
  <c r="B10" i="3" s="1"/>
  <c r="D10" i="3" s="1"/>
  <c r="G10" i="3" s="1"/>
  <c r="G11" i="3"/>
  <c r="F5" i="3"/>
  <c r="B5" i="3" s="1"/>
  <c r="D16" i="3"/>
  <c r="G16" i="3"/>
  <c r="D11" i="3"/>
  <c r="D15" i="3"/>
  <c r="G15" i="3"/>
  <c r="C9" i="3" l="1"/>
  <c r="B9" i="3"/>
  <c r="F9" i="3" l="1"/>
  <c r="C12" i="3"/>
  <c r="D13" i="3" l="1"/>
  <c r="G13" i="3" s="1"/>
  <c r="F12" i="3"/>
  <c r="C14" i="3"/>
  <c r="C17" i="3" s="1"/>
  <c r="D18" i="3" l="1"/>
  <c r="G18" i="3" s="1"/>
  <c r="F17" i="3"/>
  <c r="C19" i="3" l="1"/>
  <c r="D20" i="3" l="1"/>
  <c r="G20" i="3" s="1"/>
  <c r="F19" i="3"/>
  <c r="C22" i="3" l="1"/>
  <c r="F23" i="3" s="1"/>
</calcChain>
</file>

<file path=xl/sharedStrings.xml><?xml version="1.0" encoding="utf-8"?>
<sst xmlns="http://schemas.openxmlformats.org/spreadsheetml/2006/main" count="48" uniqueCount="45">
  <si>
    <t>Total</t>
  </si>
  <si>
    <r>
      <rPr>
        <sz val="12"/>
        <rFont val="Calibri"/>
        <family val="2"/>
      </rPr>
      <t>Duty</t>
    </r>
  </si>
  <si>
    <t>Retailer Mark Up</t>
  </si>
  <si>
    <t>Variable</t>
  </si>
  <si>
    <t>750ml Bottle</t>
  </si>
  <si>
    <r>
      <t xml:space="preserve">Conv. Rate </t>
    </r>
    <r>
      <rPr>
        <sz val="11"/>
        <color indexed="8"/>
        <rFont val="Calibri"/>
        <family val="2"/>
      </rPr>
      <t>€:$</t>
    </r>
  </si>
  <si>
    <t>Distributor Mark Up</t>
  </si>
  <si>
    <t>Retal Price/Case</t>
  </si>
  <si>
    <t>Retail Price/Bottle</t>
  </si>
  <si>
    <t>Est. Ocean Frt</t>
  </si>
  <si>
    <t>Source:  Bevology Inc., Steve Raye</t>
  </si>
  <si>
    <t>+1 860-833-6272</t>
  </si>
  <si>
    <t>www.BevologyInc.com</t>
  </si>
  <si>
    <t>Steve@BevologyInc.com</t>
  </si>
  <si>
    <t>9L cs. (12x750ml)</t>
  </si>
  <si>
    <t>Ocean Freight, Insurance, Duty, Inland Freight and Warehouse charges</t>
  </si>
  <si>
    <t>Importer's Mark Up</t>
  </si>
  <si>
    <t>Per 9L Case</t>
  </si>
  <si>
    <t>Per 750ml Bottle</t>
  </si>
  <si>
    <t>Tolerances for Fed. Excise Tax</t>
  </si>
  <si>
    <t>1% for wines with more than 14% ABV</t>
  </si>
  <si>
    <t>1.5% for wines 14% or less ABV</t>
  </si>
  <si>
    <t>2% when a range is shown on more than 14% ABV wines</t>
  </si>
  <si>
    <t>3% when range is shown on 14% or less ABV</t>
  </si>
  <si>
    <t>Warehouse Charges (in, out, storage 3 mos.)</t>
  </si>
  <si>
    <t>U.S. Market  Price Structure Pro Forma for  Wine (&lt;14%ABV)</t>
  </si>
  <si>
    <t>Ex Cellar Price in Euros</t>
  </si>
  <si>
    <t>Ex-Cellar Price in US$</t>
  </si>
  <si>
    <t>Ex-Cellar to Importer in US$</t>
  </si>
  <si>
    <t>Inland Freight (From importer to distributor)</t>
  </si>
  <si>
    <t>Landed Cost (aka Delivered Cost) to Importer</t>
  </si>
  <si>
    <t>Price</t>
  </si>
  <si>
    <t>Plus</t>
  </si>
  <si>
    <t>FOB to Distributor</t>
  </si>
  <si>
    <t>Wholesale Price (Frontline) to Retailer</t>
  </si>
  <si>
    <t>Laid-In Cost to Distributor</t>
  </si>
  <si>
    <t>Markup</t>
  </si>
  <si>
    <t>Margin</t>
  </si>
  <si>
    <t>Estimated Freight, Insurance, Duty, Inland, Warehouse costs per 12 bottle case</t>
  </si>
  <si>
    <t>Drayage/Brokerage/Insurance</t>
  </si>
  <si>
    <r>
      <t>Federal Excise Tax* (</t>
    </r>
    <r>
      <rPr>
        <sz val="11"/>
        <color indexed="8"/>
        <rFont val="Calibri"/>
        <family val="2"/>
      </rPr>
      <t>≤</t>
    </r>
    <r>
      <rPr>
        <sz val="11"/>
        <color theme="1"/>
        <rFont val="Calibri"/>
        <family val="2"/>
        <scheme val="minor"/>
      </rPr>
      <t>14%ABV)</t>
    </r>
  </si>
  <si>
    <t>* Does not include CBMTRA excise tax credit</t>
  </si>
  <si>
    <t>State Excise Tax (example: NY)</t>
  </si>
  <si>
    <t>Margin/Markup relationship</t>
  </si>
  <si>
    <t>Est. Inland Freight from Port of Arrival to Whse.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</si>
</sst>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\(&quot;$&quot;#,##0.00\)"/>
    <numFmt numFmtId="165" formatCode="_(&quot;$&quot;* #,##0.00_);_(&quot;$&quot;* \(#,##0.00\);_(&quot;$&quot;* &quot;-&quot;??_);_(@_)"/>
    <numFmt numFmtId="166" formatCode="[$$-409]#,##0.00"/>
    <numFmt numFmtId="167" formatCode="[$€-2]\ #,##0.00_);\([$€-2]\ #,##0.00\)"/>
    <numFmt numFmtId="168" formatCode="[$€-2]\ #,##0.00"/>
    <numFmt numFmtId="169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7" fillId="0" borderId="0" xfId="2" applyAlignment="1">
      <alignment wrapText="1"/>
    </xf>
    <xf numFmtId="0" fontId="0" fillId="0" borderId="0" xfId="0" quotePrefix="1" applyAlignment="1">
      <alignment wrapText="1"/>
    </xf>
    <xf numFmtId="0" fontId="0" fillId="0" borderId="0" xfId="0" applyAlignment="1">
      <alignment vertical="center"/>
    </xf>
    <xf numFmtId="2" fontId="4" fillId="0" borderId="1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vertical="center"/>
    </xf>
    <xf numFmtId="2" fontId="9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2" fontId="10" fillId="0" borderId="3" xfId="0" applyNumberFormat="1" applyFont="1" applyBorder="1" applyAlignment="1">
      <alignment vertical="center"/>
    </xf>
    <xf numFmtId="0" fontId="0" fillId="0" borderId="4" xfId="0" applyBorder="1"/>
    <xf numFmtId="165" fontId="11" fillId="3" borderId="5" xfId="1" applyFont="1" applyFill="1" applyBorder="1" applyAlignment="1" applyProtection="1">
      <alignment horizontal="left" vertical="center" wrapText="1"/>
      <protection locked="0"/>
    </xf>
    <xf numFmtId="165" fontId="11" fillId="3" borderId="6" xfId="1" applyFont="1" applyFill="1" applyBorder="1" applyAlignment="1" applyProtection="1">
      <alignment horizontal="left" vertical="center" wrapText="1"/>
      <protection locked="0"/>
    </xf>
    <xf numFmtId="165" fontId="11" fillId="3" borderId="7" xfId="1" applyFont="1" applyFill="1" applyBorder="1" applyAlignment="1" applyProtection="1">
      <alignment horizontal="left" vertical="center" wrapText="1"/>
      <protection locked="0"/>
    </xf>
    <xf numFmtId="165" fontId="6" fillId="2" borderId="4" xfId="1" applyFill="1" applyBorder="1"/>
    <xf numFmtId="0" fontId="0" fillId="0" borderId="8" xfId="0" applyBorder="1" applyAlignment="1">
      <alignment wrapText="1"/>
    </xf>
    <xf numFmtId="0" fontId="0" fillId="0" borderId="8" xfId="0" applyBorder="1" applyAlignment="1">
      <alignment vertical="center" wrapText="1"/>
    </xf>
    <xf numFmtId="0" fontId="0" fillId="0" borderId="6" xfId="0" applyBorder="1" applyAlignment="1">
      <alignment vertical="center"/>
    </xf>
    <xf numFmtId="166" fontId="0" fillId="0" borderId="2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6" fontId="0" fillId="0" borderId="6" xfId="0" applyNumberFormat="1" applyBorder="1"/>
    <xf numFmtId="166" fontId="0" fillId="0" borderId="9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66" fontId="0" fillId="0" borderId="1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9" fontId="6" fillId="2" borderId="0" xfId="4" applyFill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13" xfId="0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166" fontId="8" fillId="0" borderId="14" xfId="0" applyNumberFormat="1" applyFont="1" applyBorder="1" applyAlignment="1">
      <alignment vertical="center"/>
    </xf>
    <xf numFmtId="0" fontId="0" fillId="0" borderId="5" xfId="0" applyBorder="1"/>
    <xf numFmtId="0" fontId="8" fillId="0" borderId="11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166" fontId="8" fillId="0" borderId="15" xfId="0" applyNumberFormat="1" applyFont="1" applyBorder="1" applyAlignment="1">
      <alignment vertical="center"/>
    </xf>
    <xf numFmtId="166" fontId="8" fillId="0" borderId="9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6" xfId="0" applyBorder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166" fontId="0" fillId="0" borderId="18" xfId="0" applyNumberFormat="1" applyBorder="1" applyAlignment="1">
      <alignment vertical="center"/>
    </xf>
    <xf numFmtId="0" fontId="0" fillId="0" borderId="18" xfId="0" applyBorder="1" applyAlignment="1">
      <alignment vertical="center" wrapText="1"/>
    </xf>
    <xf numFmtId="9" fontId="6" fillId="3" borderId="18" xfId="4" applyFill="1" applyBorder="1" applyAlignment="1" applyProtection="1">
      <alignment vertical="center" wrapText="1"/>
      <protection locked="0"/>
    </xf>
    <xf numFmtId="166" fontId="0" fillId="3" borderId="18" xfId="0" applyNumberFormat="1" applyFill="1" applyBorder="1" applyAlignment="1">
      <alignment vertical="center"/>
    </xf>
    <xf numFmtId="166" fontId="0" fillId="3" borderId="18" xfId="0" applyNumberFormat="1" applyFill="1" applyBorder="1" applyAlignment="1" applyProtection="1">
      <alignment vertical="center"/>
      <protection locked="0"/>
    </xf>
    <xf numFmtId="9" fontId="6" fillId="3" borderId="17" xfId="4" applyFill="1" applyBorder="1" applyAlignment="1" applyProtection="1">
      <alignment vertical="center" wrapText="1"/>
      <protection locked="0"/>
    </xf>
    <xf numFmtId="166" fontId="13" fillId="2" borderId="12" xfId="0" applyNumberFormat="1" applyFont="1" applyFill="1" applyBorder="1" applyAlignment="1">
      <alignment vertical="center"/>
    </xf>
    <xf numFmtId="166" fontId="0" fillId="0" borderId="11" xfId="0" applyNumberFormat="1" applyBorder="1" applyAlignment="1">
      <alignment vertical="center"/>
    </xf>
    <xf numFmtId="165" fontId="10" fillId="3" borderId="19" xfId="1" applyFont="1" applyFill="1" applyBorder="1" applyAlignment="1">
      <alignment horizontal="center" vertical="center"/>
    </xf>
    <xf numFmtId="166" fontId="0" fillId="0" borderId="0" xfId="0" applyNumberFormat="1"/>
    <xf numFmtId="0" fontId="7" fillId="0" borderId="0" xfId="2"/>
    <xf numFmtId="167" fontId="6" fillId="3" borderId="4" xfId="1" applyNumberFormat="1" applyFill="1" applyBorder="1" applyProtection="1"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vertical="center"/>
    </xf>
    <xf numFmtId="164" fontId="6" fillId="0" borderId="0" xfId="1" applyNumberFormat="1"/>
    <xf numFmtId="0" fontId="15" fillId="0" borderId="0" xfId="0" applyFont="1" applyAlignment="1">
      <alignment vertical="center"/>
    </xf>
    <xf numFmtId="10" fontId="1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2" fontId="4" fillId="0" borderId="20" xfId="0" applyNumberFormat="1" applyFont="1" applyBorder="1" applyAlignment="1">
      <alignment vertical="center"/>
    </xf>
    <xf numFmtId="167" fontId="6" fillId="2" borderId="4" xfId="1" applyNumberForma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165" fontId="0" fillId="0" borderId="21" xfId="0" applyNumberFormat="1" applyBorder="1" applyAlignment="1">
      <alignment vertical="center" wrapText="1"/>
    </xf>
    <xf numFmtId="0" fontId="0" fillId="0" borderId="0" xfId="0"/>
    <xf numFmtId="168" fontId="0" fillId="2" borderId="0" xfId="0" applyNumberFormat="1" applyFill="1" applyProtection="1">
      <protection locked="0"/>
    </xf>
    <xf numFmtId="0" fontId="0" fillId="2" borderId="0" xfId="0" applyFill="1" applyAlignment="1">
      <alignment horizontal="center" wrapText="1"/>
    </xf>
    <xf numFmtId="0" fontId="0" fillId="2" borderId="0" xfId="0" applyFill="1"/>
    <xf numFmtId="167" fontId="6" fillId="2" borderId="0" xfId="1" applyNumberFormat="1" applyFill="1" applyProtection="1">
      <protection locked="0"/>
    </xf>
    <xf numFmtId="0" fontId="0" fillId="0" borderId="22" xfId="0" applyBorder="1"/>
    <xf numFmtId="166" fontId="8" fillId="0" borderId="23" xfId="0" applyNumberFormat="1" applyFont="1" applyBorder="1" applyAlignment="1">
      <alignment vertical="center"/>
    </xf>
    <xf numFmtId="9" fontId="6" fillId="2" borderId="18" xfId="4" applyFill="1" applyBorder="1" applyAlignment="1" applyProtection="1">
      <alignment vertical="center" wrapText="1"/>
      <protection locked="0"/>
    </xf>
    <xf numFmtId="168" fontId="0" fillId="3" borderId="4" xfId="0" applyNumberFormat="1" applyFill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9" fontId="6" fillId="0" borderId="0" xfId="4" applyNumberFormat="1" applyAlignment="1">
      <alignment horizontal="center" vertical="center" wrapText="1"/>
    </xf>
    <xf numFmtId="169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 wrapText="1"/>
    </xf>
    <xf numFmtId="166" fontId="8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 wrapText="1"/>
    </xf>
    <xf numFmtId="2" fontId="5" fillId="0" borderId="25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5">
    <cellStyle name="Currency" xfId="1" builtinId="4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evologyinc.com/" TargetMode="External"/><Relationship Id="rId1" Type="http://schemas.openxmlformats.org/officeDocument/2006/relationships/hyperlink" Target="mailto:Steve@BevologyIn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zoomScale="110" zoomScaleNormal="110" workbookViewId="0">
      <selection activeCell="C9" sqref="C9"/>
    </sheetView>
  </sheetViews>
  <sheetFormatPr baseColWidth="10" defaultColWidth="8.83203125" defaultRowHeight="15" x14ac:dyDescent="0.2"/>
  <cols>
    <col min="1" max="1" width="51.5" style="1" customWidth="1"/>
    <col min="2" max="2" width="10.5" style="1" bestFit="1" customWidth="1"/>
    <col min="3" max="3" width="13.6640625" customWidth="1"/>
    <col min="5" max="5" width="3" customWidth="1"/>
    <col min="9" max="9" width="44.6640625" style="5" customWidth="1"/>
    <col min="10" max="10" width="16" style="5" customWidth="1"/>
    <col min="11" max="11" width="13.5" bestFit="1" customWidth="1"/>
  </cols>
  <sheetData>
    <row r="1" spans="1:10" ht="22" thickBot="1" x14ac:dyDescent="0.25">
      <c r="A1" s="88" t="s">
        <v>25</v>
      </c>
      <c r="B1" s="89"/>
      <c r="C1" s="89"/>
      <c r="D1" s="89"/>
      <c r="E1" s="89"/>
      <c r="F1" s="89"/>
      <c r="G1" s="90"/>
    </row>
    <row r="2" spans="1:10" s="2" customFormat="1" ht="7.5" customHeight="1" x14ac:dyDescent="0.2">
      <c r="A2" s="28"/>
      <c r="B2" s="28"/>
      <c r="C2" s="28"/>
      <c r="D2" s="28"/>
      <c r="E2" s="28"/>
      <c r="F2" s="28"/>
      <c r="G2" s="28"/>
      <c r="I2" s="29"/>
      <c r="J2" s="29"/>
    </row>
    <row r="3" spans="1:10" s="2" customFormat="1" ht="38" customHeight="1" x14ac:dyDescent="0.2">
      <c r="A3" s="28"/>
      <c r="B3" s="91" t="s">
        <v>17</v>
      </c>
      <c r="C3" s="91"/>
      <c r="D3" s="91"/>
      <c r="E3" s="28"/>
      <c r="F3" s="91" t="s">
        <v>18</v>
      </c>
      <c r="G3" s="91"/>
      <c r="H3" s="91"/>
      <c r="I3" s="29"/>
      <c r="J3" s="29"/>
    </row>
    <row r="4" spans="1:10" ht="48" x14ac:dyDescent="0.2">
      <c r="A4" s="70"/>
      <c r="B4" s="71"/>
      <c r="C4" s="72"/>
      <c r="D4" s="73"/>
      <c r="E4" s="2"/>
      <c r="F4" s="67" t="s">
        <v>27</v>
      </c>
      <c r="G4" s="68" t="s">
        <v>5</v>
      </c>
      <c r="H4" s="68" t="s">
        <v>26</v>
      </c>
    </row>
    <row r="5" spans="1:10" ht="16" x14ac:dyDescent="0.2">
      <c r="A5" s="11" t="s">
        <v>27</v>
      </c>
      <c r="B5" s="15">
        <f>F5*12</f>
        <v>50.37</v>
      </c>
      <c r="C5" s="74"/>
      <c r="D5" s="70"/>
      <c r="F5" s="15">
        <f>H5*G5</f>
        <v>4.1974999999999998</v>
      </c>
      <c r="G5" s="58">
        <v>1.1499999999999999</v>
      </c>
      <c r="H5" s="78">
        <v>3.65</v>
      </c>
      <c r="I5" s="85"/>
      <c r="J5" s="85"/>
    </row>
    <row r="6" spans="1:10" ht="16" thickBot="1" x14ac:dyDescent="0.25"/>
    <row r="7" spans="1:10" ht="33" customHeight="1" thickBot="1" x14ac:dyDescent="0.25">
      <c r="A7" s="16"/>
      <c r="B7" s="45"/>
      <c r="C7" s="93" t="s">
        <v>14</v>
      </c>
      <c r="D7" s="94"/>
      <c r="E7" s="30"/>
      <c r="F7" s="93" t="s">
        <v>4</v>
      </c>
      <c r="G7" s="94"/>
      <c r="I7" s="86" t="s">
        <v>38</v>
      </c>
      <c r="J7" s="87"/>
    </row>
    <row r="8" spans="1:10" ht="17" thickBot="1" x14ac:dyDescent="0.25">
      <c r="A8" s="16"/>
      <c r="B8" s="46" t="s">
        <v>3</v>
      </c>
      <c r="C8" s="25" t="s">
        <v>31</v>
      </c>
      <c r="D8" s="24" t="s">
        <v>32</v>
      </c>
      <c r="E8" s="30"/>
      <c r="F8" s="25" t="s">
        <v>31</v>
      </c>
      <c r="G8" s="24" t="s">
        <v>32</v>
      </c>
      <c r="I8" s="6" t="s">
        <v>9</v>
      </c>
      <c r="J8" s="12">
        <v>4</v>
      </c>
    </row>
    <row r="9" spans="1:10" ht="16" x14ac:dyDescent="0.2">
      <c r="A9" s="17" t="s">
        <v>28</v>
      </c>
      <c r="B9" s="69">
        <f>B5</f>
        <v>50.37</v>
      </c>
      <c r="C9" s="53">
        <f>B5</f>
        <v>50.37</v>
      </c>
      <c r="D9" s="23"/>
      <c r="E9" s="31"/>
      <c r="F9" s="26">
        <f>C9/12</f>
        <v>4.1974999999999998</v>
      </c>
      <c r="G9" s="23"/>
      <c r="I9" s="7" t="s">
        <v>39</v>
      </c>
      <c r="J9" s="13">
        <v>2.5</v>
      </c>
    </row>
    <row r="10" spans="1:10" ht="32" x14ac:dyDescent="0.2">
      <c r="A10" s="17" t="s">
        <v>15</v>
      </c>
      <c r="B10" s="50">
        <f>J13</f>
        <v>8.91</v>
      </c>
      <c r="C10" s="27"/>
      <c r="D10" s="20">
        <f>B10</f>
        <v>8.91</v>
      </c>
      <c r="E10" s="31"/>
      <c r="F10" s="27"/>
      <c r="G10" s="20">
        <f>D10/12</f>
        <v>0.74250000000000005</v>
      </c>
      <c r="I10" s="8" t="s">
        <v>1</v>
      </c>
      <c r="J10" s="13">
        <v>0.62</v>
      </c>
    </row>
    <row r="11" spans="1:10" ht="17" x14ac:dyDescent="0.2">
      <c r="A11" s="17" t="s">
        <v>40</v>
      </c>
      <c r="B11" s="47">
        <v>2.54</v>
      </c>
      <c r="C11" s="27"/>
      <c r="D11" s="20">
        <f>B11</f>
        <v>2.54</v>
      </c>
      <c r="E11" s="31"/>
      <c r="F11" s="19"/>
      <c r="G11" s="20">
        <f>B11/12</f>
        <v>0.21166666666666667</v>
      </c>
      <c r="I11" s="9" t="s">
        <v>44</v>
      </c>
      <c r="J11" s="13">
        <v>0.28999999999999998</v>
      </c>
    </row>
    <row r="12" spans="1:10" ht="17" thickBot="1" x14ac:dyDescent="0.25">
      <c r="A12" s="17" t="s">
        <v>30</v>
      </c>
      <c r="B12" s="48"/>
      <c r="C12" s="19">
        <f>C9+D10+D11</f>
        <v>61.82</v>
      </c>
      <c r="D12" s="20"/>
      <c r="E12" s="31"/>
      <c r="F12" s="19">
        <f>C12/12</f>
        <v>5.1516666666666664</v>
      </c>
      <c r="G12" s="18"/>
      <c r="I12" s="66" t="s">
        <v>24</v>
      </c>
      <c r="J12" s="14">
        <v>1.5</v>
      </c>
    </row>
    <row r="13" spans="1:10" ht="18" thickTop="1" thickBot="1" x14ac:dyDescent="0.25">
      <c r="A13" s="17" t="s">
        <v>16</v>
      </c>
      <c r="B13" s="49">
        <v>0.4</v>
      </c>
      <c r="C13" s="19"/>
      <c r="D13" s="20">
        <f>C12*B13</f>
        <v>24.728000000000002</v>
      </c>
      <c r="E13" s="31"/>
      <c r="F13" s="27"/>
      <c r="G13" s="20">
        <f>D13/12</f>
        <v>2.0606666666666666</v>
      </c>
      <c r="I13" s="10" t="s">
        <v>0</v>
      </c>
      <c r="J13" s="55">
        <f>SUM(J8:J12)</f>
        <v>8.91</v>
      </c>
    </row>
    <row r="14" spans="1:10" ht="16" x14ac:dyDescent="0.2">
      <c r="A14" s="17" t="s">
        <v>33</v>
      </c>
      <c r="B14" s="77"/>
      <c r="C14" s="19">
        <f>C12+D13</f>
        <v>86.548000000000002</v>
      </c>
      <c r="D14" s="20"/>
      <c r="E14" s="31"/>
      <c r="F14" s="27"/>
      <c r="G14" s="20"/>
    </row>
    <row r="15" spans="1:10" ht="16" x14ac:dyDescent="0.2">
      <c r="A15" s="17" t="s">
        <v>29</v>
      </c>
      <c r="B15" s="50">
        <v>1.5</v>
      </c>
      <c r="C15" s="19"/>
      <c r="D15" s="20">
        <f>B15</f>
        <v>1.5</v>
      </c>
      <c r="E15" s="31"/>
      <c r="F15" s="27"/>
      <c r="G15" s="20">
        <f>D15/12</f>
        <v>0.125</v>
      </c>
    </row>
    <row r="16" spans="1:10" ht="16" x14ac:dyDescent="0.2">
      <c r="A16" s="17" t="s">
        <v>42</v>
      </c>
      <c r="B16" s="51">
        <v>0.71</v>
      </c>
      <c r="C16" s="19"/>
      <c r="D16" s="21">
        <f>B16</f>
        <v>0.71</v>
      </c>
      <c r="E16" s="31"/>
      <c r="F16" s="27"/>
      <c r="G16" s="20">
        <f>D16/12</f>
        <v>5.9166666666666666E-2</v>
      </c>
    </row>
    <row r="17" spans="1:11" ht="16" x14ac:dyDescent="0.2">
      <c r="A17" s="17" t="s">
        <v>35</v>
      </c>
      <c r="B17" s="48"/>
      <c r="C17" s="19">
        <f>C14+D15+D16</f>
        <v>88.757999999999996</v>
      </c>
      <c r="D17" s="20"/>
      <c r="E17" s="31"/>
      <c r="F17" s="19">
        <f>C17/12</f>
        <v>7.3964999999999996</v>
      </c>
      <c r="G17" s="18"/>
      <c r="J17" s="57"/>
    </row>
    <row r="18" spans="1:11" ht="31.25" customHeight="1" x14ac:dyDescent="0.2">
      <c r="A18" s="17" t="s">
        <v>6</v>
      </c>
      <c r="B18" s="49">
        <v>0.35</v>
      </c>
      <c r="C18" s="19"/>
      <c r="D18" s="20">
        <f>C17*B18</f>
        <v>31.065299999999997</v>
      </c>
      <c r="E18" s="31"/>
      <c r="F18" s="27"/>
      <c r="G18" s="20">
        <f>D18/12</f>
        <v>2.5887749999999996</v>
      </c>
      <c r="I18" s="59"/>
      <c r="J18" s="60"/>
    </row>
    <row r="19" spans="1:11" ht="16" x14ac:dyDescent="0.2">
      <c r="A19" s="17" t="s">
        <v>34</v>
      </c>
      <c r="B19" s="48"/>
      <c r="C19" s="19">
        <f>C17+D18</f>
        <v>119.82329999999999</v>
      </c>
      <c r="D19" s="20"/>
      <c r="E19" s="31"/>
      <c r="F19" s="19">
        <f>C19/12</f>
        <v>9.9852749999999997</v>
      </c>
      <c r="G19" s="18"/>
      <c r="K19" s="62"/>
    </row>
    <row r="20" spans="1:11" ht="24" customHeight="1" thickBot="1" x14ac:dyDescent="0.25">
      <c r="A20" s="17" t="s">
        <v>2</v>
      </c>
      <c r="B20" s="52">
        <v>0.5</v>
      </c>
      <c r="C20" s="54"/>
      <c r="D20" s="22">
        <f>C19*B20</f>
        <v>59.911649999999995</v>
      </c>
      <c r="E20" s="31"/>
      <c r="F20" s="44"/>
      <c r="G20" s="22">
        <f>D20/12</f>
        <v>4.9926374999999998</v>
      </c>
    </row>
    <row r="21" spans="1:11" ht="16" thickBot="1" x14ac:dyDescent="0.25">
      <c r="A21" s="35"/>
      <c r="B21" s="33"/>
      <c r="C21" s="32"/>
      <c r="D21" s="32"/>
      <c r="E21" s="31"/>
      <c r="F21" s="31"/>
      <c r="G21" s="32"/>
    </row>
    <row r="22" spans="1:11" ht="14.5" customHeight="1" x14ac:dyDescent="0.2">
      <c r="A22" s="36" t="s">
        <v>7</v>
      </c>
      <c r="B22" s="37"/>
      <c r="C22" s="38">
        <f>C19+D20</f>
        <v>179.73494999999997</v>
      </c>
      <c r="D22" s="39"/>
      <c r="E22" s="34"/>
      <c r="F22" s="75"/>
      <c r="G22" s="34"/>
      <c r="H22" s="56"/>
    </row>
    <row r="23" spans="1:11" ht="17" thickBot="1" x14ac:dyDescent="0.25">
      <c r="A23" s="40" t="s">
        <v>8</v>
      </c>
      <c r="B23" s="41"/>
      <c r="C23" s="42"/>
      <c r="D23" s="43"/>
      <c r="E23" s="34"/>
      <c r="F23" s="76">
        <f>C22/12</f>
        <v>14.977912499999997</v>
      </c>
      <c r="G23" s="34"/>
    </row>
    <row r="24" spans="1:11" x14ac:dyDescent="0.2">
      <c r="A24" s="83"/>
      <c r="B24" s="83"/>
      <c r="C24" s="84"/>
      <c r="D24" s="84"/>
      <c r="E24" s="34"/>
      <c r="F24" s="84"/>
      <c r="G24" s="34"/>
    </row>
    <row r="25" spans="1:11" ht="16" x14ac:dyDescent="0.2">
      <c r="A25" s="83" t="s">
        <v>41</v>
      </c>
      <c r="B25" s="83"/>
      <c r="C25" s="84"/>
      <c r="D25" s="84"/>
      <c r="E25" s="34"/>
      <c r="F25" s="84"/>
      <c r="G25" s="34"/>
    </row>
    <row r="26" spans="1:11" x14ac:dyDescent="0.2">
      <c r="A26" s="83"/>
      <c r="B26" s="83"/>
      <c r="C26" s="84"/>
      <c r="D26" s="84"/>
      <c r="E26" s="34"/>
      <c r="F26" s="84"/>
      <c r="G26" s="34"/>
    </row>
    <row r="27" spans="1:11" ht="16" x14ac:dyDescent="0.2">
      <c r="E27" s="70"/>
      <c r="I27" s="63"/>
    </row>
    <row r="28" spans="1:11" ht="46.5" customHeight="1" x14ac:dyDescent="0.3">
      <c r="A28" s="5"/>
      <c r="B28" s="92" t="s">
        <v>43</v>
      </c>
      <c r="C28" s="92"/>
      <c r="E28" s="70"/>
      <c r="I28" s="63"/>
    </row>
    <row r="29" spans="1:11" ht="16" x14ac:dyDescent="0.2">
      <c r="B29" s="79" t="s">
        <v>36</v>
      </c>
      <c r="C29" s="80" t="s">
        <v>37</v>
      </c>
      <c r="E29" s="70"/>
      <c r="I29" s="63"/>
    </row>
    <row r="30" spans="1:11" ht="16" x14ac:dyDescent="0.2">
      <c r="B30" s="81">
        <v>0.5</v>
      </c>
      <c r="C30" s="82">
        <v>0.33300000000000002</v>
      </c>
      <c r="E30" s="70"/>
      <c r="I30" s="63"/>
    </row>
    <row r="31" spans="1:11" ht="16" x14ac:dyDescent="0.2">
      <c r="B31" s="81">
        <v>0.42870000000000003</v>
      </c>
      <c r="C31" s="82">
        <v>0.3</v>
      </c>
      <c r="E31" s="70"/>
      <c r="I31" s="63"/>
    </row>
    <row r="32" spans="1:11" ht="16" x14ac:dyDescent="0.2">
      <c r="B32" s="81">
        <v>0.4</v>
      </c>
      <c r="C32" s="82">
        <v>0.28599999999999998</v>
      </c>
      <c r="I32" s="63"/>
    </row>
    <row r="33" spans="1:9" ht="16" x14ac:dyDescent="0.2">
      <c r="B33" s="81">
        <v>0.35</v>
      </c>
      <c r="C33" s="82">
        <v>0.26</v>
      </c>
      <c r="I33" s="63"/>
    </row>
    <row r="34" spans="1:9" x14ac:dyDescent="0.2">
      <c r="B34" s="81">
        <v>0.33300000000000002</v>
      </c>
      <c r="C34" s="82">
        <v>0.25</v>
      </c>
    </row>
    <row r="35" spans="1:9" ht="16" x14ac:dyDescent="0.2">
      <c r="A35" s="5"/>
      <c r="I35" s="63"/>
    </row>
    <row r="36" spans="1:9" ht="23.5" customHeight="1" x14ac:dyDescent="0.2">
      <c r="A36" s="1" t="s">
        <v>10</v>
      </c>
      <c r="I36" s="63"/>
    </row>
    <row r="37" spans="1:9" ht="16" x14ac:dyDescent="0.2">
      <c r="A37" s="3" t="s">
        <v>13</v>
      </c>
      <c r="I37" s="63"/>
    </row>
    <row r="38" spans="1:9" ht="16" x14ac:dyDescent="0.2">
      <c r="A38" s="4" t="s">
        <v>11</v>
      </c>
      <c r="I38" s="63"/>
    </row>
    <row r="39" spans="1:9" ht="16" x14ac:dyDescent="0.2">
      <c r="A39" s="3" t="s">
        <v>12</v>
      </c>
      <c r="I39" s="63"/>
    </row>
    <row r="40" spans="1:9" ht="16" x14ac:dyDescent="0.2">
      <c r="I40" s="64"/>
    </row>
    <row r="41" spans="1:9" ht="16" x14ac:dyDescent="0.2">
      <c r="I41" s="63"/>
    </row>
    <row r="42" spans="1:9" ht="16" x14ac:dyDescent="0.2">
      <c r="I42" s="64"/>
    </row>
    <row r="43" spans="1:9" ht="16" x14ac:dyDescent="0.2">
      <c r="I43" s="63"/>
    </row>
    <row r="44" spans="1:9" ht="16" x14ac:dyDescent="0.2">
      <c r="A44" s="61" t="s">
        <v>19</v>
      </c>
      <c r="I44" s="63"/>
    </row>
    <row r="45" spans="1:9" ht="16" x14ac:dyDescent="0.2">
      <c r="A45" s="65" t="s">
        <v>21</v>
      </c>
      <c r="I45" s="63"/>
    </row>
    <row r="46" spans="1:9" ht="16" x14ac:dyDescent="0.2">
      <c r="A46" s="65" t="s">
        <v>20</v>
      </c>
      <c r="I46" s="63"/>
    </row>
    <row r="47" spans="1:9" ht="16" x14ac:dyDescent="0.2">
      <c r="A47" s="65" t="s">
        <v>23</v>
      </c>
      <c r="I47" s="63"/>
    </row>
    <row r="48" spans="1:9" ht="16" x14ac:dyDescent="0.2">
      <c r="A48" s="65" t="s">
        <v>22</v>
      </c>
      <c r="I48" s="63"/>
    </row>
    <row r="49" spans="9:9" ht="16" x14ac:dyDescent="0.2">
      <c r="I49" s="63"/>
    </row>
    <row r="50" spans="9:9" ht="15" customHeight="1" x14ac:dyDescent="0.2"/>
  </sheetData>
  <sheetProtection selectLockedCells="1"/>
  <mergeCells count="8">
    <mergeCell ref="B28:C28"/>
    <mergeCell ref="C7:D7"/>
    <mergeCell ref="F7:G7"/>
    <mergeCell ref="I5:J5"/>
    <mergeCell ref="I7:J7"/>
    <mergeCell ref="A1:G1"/>
    <mergeCell ref="F3:H3"/>
    <mergeCell ref="B3:D3"/>
  </mergeCells>
  <hyperlinks>
    <hyperlink ref="A37" r:id="rId1" xr:uid="{00000000-0004-0000-0000-000000000000}"/>
    <hyperlink ref="A39" r:id="rId2" xr:uid="{00000000-0004-0000-0000-000001000000}"/>
  </hyperlinks>
  <pageMargins left="0.7" right="0.7" top="0.75" bottom="0.75" header="0.3" footer="0.3"/>
  <pageSetup scale="7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Structure 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Raye</dc:creator>
  <cp:lastModifiedBy>POP LAVINIU</cp:lastModifiedBy>
  <cp:lastPrinted>2015-11-28T22:56:21Z</cp:lastPrinted>
  <dcterms:created xsi:type="dcterms:W3CDTF">2015-11-28T15:18:53Z</dcterms:created>
  <dcterms:modified xsi:type="dcterms:W3CDTF">2019-05-21T09:16:46Z</dcterms:modified>
</cp:coreProperties>
</file>